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um - attach A" sheetId="1" r:id="rId1"/>
    <sheet name="detail - attach B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<sst xmlns="http://schemas.openxmlformats.org/spreadsheetml/2006/main" count="64" uniqueCount="55">
  <si>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t>SOURCES OF FUNDS</t>
  </si>
  <si>
    <t>Property tax revenue</t>
  </si>
  <si>
    <t>Seton lease revenue</t>
  </si>
  <si>
    <t>Interest revenue</t>
  </si>
  <si>
    <t>Tobacco settlement revenue</t>
  </si>
  <si>
    <t>Contribution from reserves</t>
  </si>
  <si>
    <t>Contribution from HMO risk-based capital</t>
  </si>
  <si>
    <t>Contingency appropriation</t>
  </si>
  <si>
    <t>TOTAL SOURCES</t>
  </si>
  <si>
    <t>USES OF FUNDS</t>
  </si>
  <si>
    <t>TOTAL USES</t>
  </si>
  <si>
    <t>Contingency reserve</t>
  </si>
  <si>
    <t>Emergency reserve</t>
  </si>
  <si>
    <t>TOTAL RESERVES</t>
  </si>
  <si>
    <t>FY 2013 AMENDED BUDGET</t>
  </si>
  <si>
    <t>TAX RATE</t>
  </si>
  <si>
    <t>HEALTHCARE DELIVERY</t>
  </si>
  <si>
    <t>Personnel expenses</t>
  </si>
  <si>
    <t>Operating expenses</t>
  </si>
  <si>
    <t>Seton charity care</t>
  </si>
  <si>
    <t>ATCIC</t>
  </si>
  <si>
    <t>Planned Parenthood</t>
  </si>
  <si>
    <t>Sendero risk-based capital</t>
  </si>
  <si>
    <t>Debt service</t>
  </si>
  <si>
    <t>Intergovernmental transfer - UMCB UC</t>
  </si>
  <si>
    <t>Intergovernmental transfer - Seton DSRIP</t>
  </si>
  <si>
    <t>Intergovernmental transfer - CCC DSRIP</t>
  </si>
  <si>
    <t>Total intergovernmental transfers</t>
  </si>
  <si>
    <t>Service expansion</t>
  </si>
  <si>
    <t>Transfer to capital</t>
  </si>
  <si>
    <t>Indigent care payment to CCC</t>
  </si>
  <si>
    <t xml:space="preserve"> </t>
  </si>
  <si>
    <t>Total healthcare delivery</t>
  </si>
  <si>
    <t>ADMINISTRATION</t>
  </si>
  <si>
    <t>Tax collection</t>
  </si>
  <si>
    <t>Total administration</t>
  </si>
  <si>
    <t>TOTAL EXPENSE</t>
  </si>
  <si>
    <t>Eigibility and medical management personnel</t>
  </si>
  <si>
    <t>Eligibility and medical management operating</t>
  </si>
  <si>
    <t>Other provider contracts</t>
  </si>
  <si>
    <t>DESCRIPTION</t>
  </si>
  <si>
    <t>Attachment A</t>
  </si>
  <si>
    <t>Revenue and Expense Summary</t>
  </si>
  <si>
    <t xml:space="preserve">FISCAL YEAR END RESERVE BALANCES </t>
  </si>
  <si>
    <t>Healthcare delivery program</t>
  </si>
  <si>
    <t>Administration program</t>
  </si>
  <si>
    <t>Capital reserve</t>
  </si>
  <si>
    <t>HMO risk-based capital reserve</t>
  </si>
  <si>
    <t>Expense Detail</t>
  </si>
  <si>
    <t>Attachment B</t>
  </si>
  <si>
    <t>ICC - membership and Medicaider</t>
  </si>
  <si>
    <t>Intergovernmental transfer - private UC</t>
  </si>
  <si>
    <t>Intergovernmental transfer - Disproportionate Share</t>
  </si>
  <si>
    <t>Approved Fiscal Year 2014 Budget and Amended Fiscal Year 2013 Budget</t>
  </si>
  <si>
    <t>FY 2014 APPROVED BUDGET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</si>
</sst>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_(* #,##0.0_);_(* \(#,##0.0\);_(* &quot;-&quot;_);_(@_)"/>
    <numFmt numFmtId="169" formatCode="_(* #,##0.00_);_(* \(#,##0.00\);_(* &quot;-&quot;_);_(@_)"/>
    <numFmt numFmtId="170" formatCode="_(* #,##0.000_);_(* \(#,##0.000\);_(* &quot;-&quot;_);_(@_)"/>
    <numFmt numFmtId="171" formatCode="_(* #,##0.0000_);_(* \(#,##0.0000\);_(* &quot;-&quot;_);_(@_)"/>
    <numFmt numFmtId="172" formatCode="_(* #,##0.0000_);_(* \(#,##0.0000\);_(* &quot;-&quot;????_);_(@_)"/>
    <numFmt numFmtId="173" formatCode="&quot;$&quot;#,##0.0_);[Red]\(&quot;$&quot;#,##0.0\)"/>
    <numFmt numFmtId="174" formatCode="[$-409]dddd\,\ mmmm\ dd\,\ yyyy"/>
    <numFmt numFmtId="175" formatCode="[$-409]h:mm:ss\ AM/PM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2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b/>
      <sz val="12.5"/>
      <name val="Arial"/>
      <family val="2"/>
    </font>
    <font>
      <u val="doubleAccounting"/>
      <sz val="11"/>
      <name val="Arial"/>
      <family val="2"/>
    </font>
    <font>
      <u val="doub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4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5" fontId="5" fillId="0" borderId="10" xfId="42" applyNumberFormat="1" applyFont="1" applyBorder="1" applyAlignment="1">
      <alignment horizontal="center"/>
    </xf>
    <xf numFmtId="165" fontId="5" fillId="0" borderId="10" xfId="42" applyNumberFormat="1" applyFont="1" applyBorder="1" applyAlignment="1">
      <alignment horizontal="center" vertical="center" wrapText="1"/>
    </xf>
    <xf numFmtId="165" fontId="4" fillId="0" borderId="11" xfId="42" applyNumberFormat="1" applyFont="1" applyBorder="1" applyAlignment="1">
      <alignment/>
    </xf>
    <xf numFmtId="165" fontId="6" fillId="0" borderId="11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/>
    </xf>
    <xf numFmtId="165" fontId="5" fillId="0" borderId="11" xfId="42" applyNumberFormat="1" applyFont="1" applyBorder="1" applyAlignment="1">
      <alignment horizontal="center"/>
    </xf>
    <xf numFmtId="165" fontId="6" fillId="0" borderId="12" xfId="42" applyNumberFormat="1" applyFont="1" applyBorder="1" applyAlignment="1">
      <alignment horizontal="right"/>
    </xf>
    <xf numFmtId="165" fontId="5" fillId="0" borderId="13" xfId="42" applyNumberFormat="1" applyFont="1" applyBorder="1" applyAlignment="1">
      <alignment horizontal="center" vertical="center" wrapText="1"/>
    </xf>
    <xf numFmtId="165" fontId="4" fillId="0" borderId="14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82" fontId="5" fillId="0" borderId="14" xfId="42" applyNumberFormat="1" applyFont="1" applyBorder="1" applyAlignment="1">
      <alignment horizontal="center"/>
    </xf>
    <xf numFmtId="165" fontId="8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179" fontId="5" fillId="0" borderId="14" xfId="42" applyNumberFormat="1" applyFont="1" applyBorder="1" applyAlignment="1">
      <alignment vertical="center"/>
    </xf>
    <xf numFmtId="165" fontId="10" fillId="0" borderId="0" xfId="42" applyNumberFormat="1" applyFont="1" applyAlignment="1">
      <alignment/>
    </xf>
    <xf numFmtId="165" fontId="13" fillId="0" borderId="0" xfId="42" applyNumberFormat="1" applyFont="1" applyAlignment="1">
      <alignment/>
    </xf>
    <xf numFmtId="165" fontId="10" fillId="0" borderId="11" xfId="42" applyNumberFormat="1" applyFont="1" applyBorder="1" applyAlignment="1">
      <alignment/>
    </xf>
    <xf numFmtId="165" fontId="11" fillId="0" borderId="11" xfId="42" applyNumberFormat="1" applyFont="1" applyBorder="1" applyAlignment="1">
      <alignment/>
    </xf>
    <xf numFmtId="165" fontId="11" fillId="0" borderId="11" xfId="42" applyNumberFormat="1" applyFont="1" applyBorder="1" applyAlignment="1">
      <alignment horizontal="right"/>
    </xf>
    <xf numFmtId="165" fontId="10" fillId="0" borderId="12" xfId="42" applyNumberFormat="1" applyFont="1" applyBorder="1" applyAlignment="1">
      <alignment/>
    </xf>
    <xf numFmtId="165" fontId="11" fillId="0" borderId="15" xfId="42" applyNumberFormat="1" applyFont="1" applyBorder="1" applyAlignment="1">
      <alignment horizontal="center"/>
    </xf>
    <xf numFmtId="165" fontId="11" fillId="0" borderId="10" xfId="42" applyNumberFormat="1" applyFont="1" applyBorder="1" applyAlignment="1">
      <alignment horizontal="center" vertical="center" wrapText="1"/>
    </xf>
    <xf numFmtId="165" fontId="10" fillId="0" borderId="14" xfId="42" applyNumberFormat="1" applyFont="1" applyBorder="1" applyAlignment="1">
      <alignment/>
    </xf>
    <xf numFmtId="165" fontId="12" fillId="0" borderId="14" xfId="42" applyNumberFormat="1" applyFont="1" applyBorder="1" applyAlignment="1">
      <alignment/>
    </xf>
    <xf numFmtId="165" fontId="10" fillId="0" borderId="16" xfId="42" applyNumberFormat="1" applyFont="1" applyBorder="1" applyAlignment="1">
      <alignment/>
    </xf>
    <xf numFmtId="165" fontId="14" fillId="0" borderId="14" xfId="42" applyNumberFormat="1" applyFont="1" applyBorder="1" applyAlignment="1">
      <alignment/>
    </xf>
    <xf numFmtId="165" fontId="15" fillId="0" borderId="14" xfId="42" applyNumberFormat="1" applyFont="1" applyBorder="1" applyAlignment="1">
      <alignment/>
    </xf>
    <xf numFmtId="165" fontId="5" fillId="0" borderId="0" xfId="42" applyNumberFormat="1" applyFont="1" applyAlignment="1">
      <alignment horizontal="center"/>
    </xf>
    <xf numFmtId="165" fontId="13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2514600</xdr:colOff>
      <xdr:row>1</xdr:row>
      <xdr:rowOff>28575</xdr:rowOff>
    </xdr:to>
    <xdr:pic>
      <xdr:nvPicPr>
        <xdr:cNvPr id="1" name="Picture 2" descr="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447675</xdr:rowOff>
    </xdr:to>
    <xdr:pic>
      <xdr:nvPicPr>
        <xdr:cNvPr id="1" name="Picture 2" descr="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5">
      <selection activeCell="B32" sqref="B32"/>
    </sheetView>
  </sheetViews>
  <sheetFormatPr defaultColWidth="9.140625" defaultRowHeight="12.75"/>
  <cols>
    <col min="1" max="1" width="59.421875" style="1" customWidth="1"/>
    <col min="2" max="3" width="18.00390625" style="1" customWidth="1"/>
    <col min="4" max="7" width="17.8515625" style="1" customWidth="1"/>
    <col min="8" max="16384" width="9.140625" style="1" customWidth="1"/>
  </cols>
  <sheetData>
    <row r="1" spans="1:3" ht="32.25" customHeight="1">
      <c r="A1"/>
      <c r="C1" s="2" t="s">
        <v>41</v>
      </c>
    </row>
    <row r="3" spans="1:2" ht="18">
      <c r="A3" s="15" t="s">
        <v>53</v>
      </c>
      <c r="B3" s="14"/>
    </row>
    <row r="4" spans="1:3" ht="15.75">
      <c r="A4" s="30" t="s">
        <v>42</v>
      </c>
      <c r="B4" s="30"/>
      <c r="C4" s="30"/>
    </row>
    <row r="5" ht="15.75" thickBot="1"/>
    <row r="6" spans="1:3" ht="48" thickBot="1">
      <c r="A6" s="3" t="s">
        <v>40</v>
      </c>
      <c r="B6" s="4" t="s">
        <v>54</v>
      </c>
      <c r="C6" s="4" t="s">
        <v>14</v>
      </c>
    </row>
    <row r="7" spans="1:3" ht="15.75">
      <c r="A7" s="5"/>
      <c r="B7" s="10"/>
      <c r="C7" s="10"/>
    </row>
    <row r="8" spans="1:3" ht="15.75">
      <c r="A8" s="6" t="s">
        <v>15</v>
      </c>
      <c r="B8" s="16">
        <v>0.129</v>
      </c>
      <c r="C8" s="13">
        <v>0.078946</v>
      </c>
    </row>
    <row r="9" spans="1:3" ht="15">
      <c r="A9" s="5"/>
      <c r="B9" s="11"/>
      <c r="C9" s="11"/>
    </row>
    <row r="10" spans="1:3" ht="15.75">
      <c r="A10" s="8" t="s">
        <v>0</v>
      </c>
      <c r="B10" s="11"/>
      <c r="C10" s="11"/>
    </row>
    <row r="11" spans="1:3" ht="15">
      <c r="A11" s="5"/>
      <c r="B11" s="11"/>
      <c r="C11" s="11"/>
    </row>
    <row r="12" spans="1:3" ht="15">
      <c r="A12" s="5" t="s">
        <v>1</v>
      </c>
      <c r="B12" s="11">
        <v>139000000</v>
      </c>
      <c r="C12" s="11">
        <v>79944069</v>
      </c>
    </row>
    <row r="13" spans="1:3" ht="15">
      <c r="A13" s="5" t="s">
        <v>2</v>
      </c>
      <c r="B13" s="11">
        <v>32321472</v>
      </c>
      <c r="C13" s="11">
        <v>30926640</v>
      </c>
    </row>
    <row r="14" spans="1:3" ht="15">
      <c r="A14" s="5" t="s">
        <v>3</v>
      </c>
      <c r="B14" s="11">
        <v>400000</v>
      </c>
      <c r="C14" s="11">
        <v>200000</v>
      </c>
    </row>
    <row r="15" spans="1:3" ht="15">
      <c r="A15" s="5" t="s">
        <v>4</v>
      </c>
      <c r="B15" s="11">
        <v>1200000</v>
      </c>
      <c r="C15" s="11">
        <v>1900000</v>
      </c>
    </row>
    <row r="16" spans="1:3" ht="15">
      <c r="A16" s="5" t="s">
        <v>5</v>
      </c>
      <c r="B16" s="11">
        <v>0</v>
      </c>
      <c r="C16" s="11">
        <v>29695551</v>
      </c>
    </row>
    <row r="17" spans="1:3" ht="15">
      <c r="A17" s="5" t="s">
        <v>6</v>
      </c>
      <c r="B17" s="11">
        <v>2200000</v>
      </c>
      <c r="C17" s="11">
        <v>0</v>
      </c>
    </row>
    <row r="18" spans="1:3" ht="17.25">
      <c r="A18" s="5" t="s">
        <v>7</v>
      </c>
      <c r="B18" s="12">
        <f>44657687</f>
        <v>44657687</v>
      </c>
      <c r="C18" s="12">
        <v>0</v>
      </c>
    </row>
    <row r="19" spans="1:3" ht="17.25">
      <c r="A19" s="6" t="s">
        <v>8</v>
      </c>
      <c r="B19" s="29">
        <f>SUM(B12:B18)</f>
        <v>219779159</v>
      </c>
      <c r="C19" s="29">
        <f>SUM(C12:C18)</f>
        <v>142666260</v>
      </c>
    </row>
    <row r="20" spans="1:3" ht="15">
      <c r="A20" s="5"/>
      <c r="B20" s="11"/>
      <c r="C20" s="11"/>
    </row>
    <row r="21" spans="1:3" ht="15">
      <c r="A21" s="5"/>
      <c r="B21" s="11"/>
      <c r="C21" s="11"/>
    </row>
    <row r="22" spans="1:3" ht="15.75">
      <c r="A22" s="8" t="s">
        <v>9</v>
      </c>
      <c r="B22" s="11"/>
      <c r="C22" s="11"/>
    </row>
    <row r="23" spans="1:3" ht="15">
      <c r="A23" s="5"/>
      <c r="B23" s="11"/>
      <c r="C23" s="11"/>
    </row>
    <row r="24" spans="1:3" ht="15">
      <c r="A24" s="5" t="s">
        <v>44</v>
      </c>
      <c r="B24" s="11">
        <f>'detail - attach B'!B29</f>
        <v>210610705</v>
      </c>
      <c r="C24" s="11">
        <v>134204886</v>
      </c>
    </row>
    <row r="25" spans="1:3" ht="17.25">
      <c r="A25" s="5" t="s">
        <v>45</v>
      </c>
      <c r="B25" s="12">
        <f>'detail - attach B'!B36</f>
        <v>9168454</v>
      </c>
      <c r="C25" s="12">
        <v>8461374</v>
      </c>
    </row>
    <row r="26" spans="1:3" ht="17.25">
      <c r="A26" s="6" t="s">
        <v>10</v>
      </c>
      <c r="B26" s="29">
        <f>SUM(B24:B25)</f>
        <v>219779159</v>
      </c>
      <c r="C26" s="29">
        <f>SUM(C24:C25)</f>
        <v>142666260</v>
      </c>
    </row>
    <row r="27" spans="1:3" ht="15">
      <c r="A27" s="5"/>
      <c r="B27" s="11"/>
      <c r="C27" s="11"/>
    </row>
    <row r="28" spans="1:3" ht="15">
      <c r="A28" s="5"/>
      <c r="B28" s="11"/>
      <c r="C28" s="11"/>
    </row>
    <row r="29" spans="1:3" ht="15.75">
      <c r="A29" s="8" t="s">
        <v>43</v>
      </c>
      <c r="B29" s="11"/>
      <c r="C29" s="11"/>
    </row>
    <row r="30" spans="1:3" ht="15.75">
      <c r="A30" s="8"/>
      <c r="B30" s="11"/>
      <c r="C30" s="11"/>
    </row>
    <row r="31" spans="1:3" ht="15">
      <c r="A31" s="5" t="s">
        <v>46</v>
      </c>
      <c r="B31" s="11">
        <v>2930811</v>
      </c>
      <c r="C31" s="11">
        <v>0</v>
      </c>
    </row>
    <row r="32" spans="1:3" ht="15">
      <c r="A32" s="5" t="s">
        <v>47</v>
      </c>
      <c r="B32" s="11">
        <f>15083000-B17</f>
        <v>12883000</v>
      </c>
      <c r="C32" s="11">
        <v>15083000</v>
      </c>
    </row>
    <row r="33" spans="1:3" ht="15">
      <c r="A33" s="5" t="s">
        <v>11</v>
      </c>
      <c r="B33" s="11">
        <v>0</v>
      </c>
      <c r="C33" s="11">
        <v>13344255</v>
      </c>
    </row>
    <row r="34" spans="1:3" ht="17.25">
      <c r="A34" s="5" t="s">
        <v>12</v>
      </c>
      <c r="B34" s="12">
        <v>25975721</v>
      </c>
      <c r="C34" s="12">
        <v>37289153</v>
      </c>
    </row>
    <row r="35" spans="1:3" ht="17.25">
      <c r="A35" s="6" t="s">
        <v>13</v>
      </c>
      <c r="B35" s="29">
        <f>SUM(B31:B34)</f>
        <v>41789532</v>
      </c>
      <c r="C35" s="29">
        <f>SUM(C31:C34)</f>
        <v>65716408</v>
      </c>
    </row>
    <row r="36" spans="1:3" ht="15.75" thickBot="1">
      <c r="A36" s="9"/>
      <c r="B36" s="9"/>
      <c r="C36" s="9"/>
    </row>
    <row r="37" ht="15">
      <c r="B37" s="7"/>
    </row>
    <row r="38" ht="15">
      <c r="A38" s="7"/>
    </row>
  </sheetData>
  <sheetProtection/>
  <mergeCells count="1">
    <mergeCell ref="A4:C4"/>
  </mergeCells>
  <printOptions/>
  <pageMargins left="0.7" right="0.7" top="0.6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Layout" workbookViewId="0" topLeftCell="A1">
      <selection activeCell="B1" sqref="B1"/>
    </sheetView>
  </sheetViews>
  <sheetFormatPr defaultColWidth="21.00390625" defaultRowHeight="12.75"/>
  <cols>
    <col min="1" max="1" width="52.28125" style="17" customWidth="1"/>
    <col min="2" max="3" width="17.57421875" style="17" customWidth="1"/>
    <col min="4" max="16384" width="21.00390625" style="17" customWidth="1"/>
  </cols>
  <sheetData>
    <row r="1" spans="1:3" ht="41.25" customHeight="1">
      <c r="A1"/>
      <c r="C1" s="18" t="s">
        <v>49</v>
      </c>
    </row>
    <row r="3" spans="1:3" ht="18">
      <c r="A3" s="18" t="s">
        <v>53</v>
      </c>
      <c r="B3" s="14"/>
      <c r="C3" s="1"/>
    </row>
    <row r="4" spans="1:3" ht="16.5">
      <c r="A4" s="31" t="s">
        <v>48</v>
      </c>
      <c r="B4" s="31"/>
      <c r="C4" s="31"/>
    </row>
    <row r="5" ht="15" thickBot="1"/>
    <row r="6" spans="1:3" ht="45.75" thickBot="1">
      <c r="A6" s="23" t="s">
        <v>40</v>
      </c>
      <c r="B6" s="24" t="s">
        <v>54</v>
      </c>
      <c r="C6" s="24" t="s">
        <v>14</v>
      </c>
    </row>
    <row r="7" spans="1:3" ht="14.25">
      <c r="A7" s="19"/>
      <c r="B7" s="25"/>
      <c r="C7" s="25"/>
    </row>
    <row r="8" spans="1:3" ht="14.25">
      <c r="A8" s="19"/>
      <c r="B8" s="25"/>
      <c r="C8" s="25"/>
    </row>
    <row r="9" spans="1:3" ht="15">
      <c r="A9" s="20" t="s">
        <v>16</v>
      </c>
      <c r="B9" s="25"/>
      <c r="C9" s="25"/>
    </row>
    <row r="10" spans="1:3" ht="14.25">
      <c r="A10" s="19" t="s">
        <v>51</v>
      </c>
      <c r="B10" s="25">
        <v>27900000</v>
      </c>
      <c r="C10" s="25">
        <v>27900000</v>
      </c>
    </row>
    <row r="11" spans="1:3" ht="14.25">
      <c r="A11" s="19" t="s">
        <v>24</v>
      </c>
      <c r="B11" s="25">
        <v>30000000</v>
      </c>
      <c r="C11" s="25">
        <v>25000000</v>
      </c>
    </row>
    <row r="12" spans="1:3" ht="14.25">
      <c r="A12" s="19" t="s">
        <v>52</v>
      </c>
      <c r="B12" s="25">
        <v>20000000</v>
      </c>
      <c r="C12" s="25">
        <v>0</v>
      </c>
    </row>
    <row r="13" spans="1:3" ht="14.25">
      <c r="A13" s="19" t="s">
        <v>25</v>
      </c>
      <c r="B13" s="25">
        <v>20200000</v>
      </c>
      <c r="C13" s="25">
        <v>0</v>
      </c>
    </row>
    <row r="14" spans="1:3" ht="16.5">
      <c r="A14" s="19" t="s">
        <v>26</v>
      </c>
      <c r="B14" s="26">
        <v>24200000</v>
      </c>
      <c r="C14" s="26">
        <v>0</v>
      </c>
    </row>
    <row r="15" spans="1:3" ht="15">
      <c r="A15" s="21" t="s">
        <v>27</v>
      </c>
      <c r="B15" s="25">
        <f>SUM(B10:B14)</f>
        <v>122300000</v>
      </c>
      <c r="C15" s="25">
        <f>SUM(C10:C14)</f>
        <v>52900000</v>
      </c>
    </row>
    <row r="16" spans="1:3" ht="14.25">
      <c r="A16" s="19" t="s">
        <v>20</v>
      </c>
      <c r="B16" s="25">
        <v>7925319</v>
      </c>
      <c r="C16" s="25">
        <f>B16</f>
        <v>7925319</v>
      </c>
    </row>
    <row r="17" spans="1:3" ht="14.25">
      <c r="A17" s="19" t="s">
        <v>21</v>
      </c>
      <c r="B17" s="25">
        <v>400000</v>
      </c>
      <c r="C17" s="25">
        <f>B17</f>
        <v>400000</v>
      </c>
    </row>
    <row r="18" spans="1:3" ht="14.25">
      <c r="A18" s="19" t="s">
        <v>19</v>
      </c>
      <c r="B18" s="25">
        <v>4251733</v>
      </c>
      <c r="C18" s="25">
        <v>4018605</v>
      </c>
    </row>
    <row r="19" spans="1:3" ht="14.25">
      <c r="A19" s="19" t="s">
        <v>50</v>
      </c>
      <c r="B19" s="25">
        <v>806035</v>
      </c>
      <c r="C19" s="25"/>
    </row>
    <row r="20" spans="1:3" ht="14.25">
      <c r="A20" s="19" t="s">
        <v>39</v>
      </c>
      <c r="B20" s="25">
        <v>0</v>
      </c>
      <c r="C20" s="25">
        <f>63094112-1392472</f>
        <v>61701640</v>
      </c>
    </row>
    <row r="21" spans="1:3" ht="14.25">
      <c r="A21" s="19" t="s">
        <v>37</v>
      </c>
      <c r="B21" s="25">
        <v>1985585</v>
      </c>
      <c r="C21" s="25">
        <v>1780512</v>
      </c>
    </row>
    <row r="22" spans="1:3" ht="14.25">
      <c r="A22" s="19" t="s">
        <v>38</v>
      </c>
      <c r="B22" s="25">
        <v>820432</v>
      </c>
      <c r="C22" s="25">
        <f>2276810-1456378+202000</f>
        <v>1022432</v>
      </c>
    </row>
    <row r="23" spans="1:3" ht="14.25">
      <c r="A23" s="19" t="s">
        <v>22</v>
      </c>
      <c r="B23" s="25">
        <v>2200000</v>
      </c>
      <c r="C23" s="25">
        <v>0</v>
      </c>
    </row>
    <row r="24" spans="1:3" ht="14.25">
      <c r="A24" s="19" t="s">
        <v>23</v>
      </c>
      <c r="B24" s="25">
        <v>1369949</v>
      </c>
      <c r="C24" s="25">
        <v>1456378</v>
      </c>
    </row>
    <row r="25" spans="1:3" ht="14.25">
      <c r="A25" s="19" t="s">
        <v>28</v>
      </c>
      <c r="B25" s="25">
        <v>5000000</v>
      </c>
      <c r="C25" s="25">
        <v>3000000</v>
      </c>
    </row>
    <row r="26" spans="1:3" ht="14.25">
      <c r="A26" s="19" t="s">
        <v>29</v>
      </c>
      <c r="B26" s="25">
        <v>4500000</v>
      </c>
      <c r="C26" s="25">
        <v>0</v>
      </c>
    </row>
    <row r="27" spans="1:3" ht="14.25">
      <c r="A27" s="19" t="s">
        <v>30</v>
      </c>
      <c r="B27" s="25">
        <v>15200000</v>
      </c>
      <c r="C27" s="25">
        <v>0</v>
      </c>
    </row>
    <row r="28" spans="1:3" ht="16.5">
      <c r="A28" s="19" t="s">
        <v>7</v>
      </c>
      <c r="B28" s="26">
        <v>43851652</v>
      </c>
      <c r="C28" s="26">
        <v>0</v>
      </c>
    </row>
    <row r="29" spans="1:3" ht="15">
      <c r="A29" s="21" t="s">
        <v>32</v>
      </c>
      <c r="B29" s="25">
        <f>SUM(B15:B28)</f>
        <v>210610705</v>
      </c>
      <c r="C29" s="25">
        <f>SUM(C15:C28)</f>
        <v>134204886</v>
      </c>
    </row>
    <row r="30" spans="1:3" ht="14.25">
      <c r="A30" s="19"/>
      <c r="B30" s="25"/>
      <c r="C30" s="25"/>
    </row>
    <row r="31" spans="1:3" ht="14.25">
      <c r="A31" s="19"/>
      <c r="B31" s="25"/>
      <c r="C31" s="25" t="s">
        <v>31</v>
      </c>
    </row>
    <row r="32" spans="1:3" ht="15">
      <c r="A32" s="20" t="s">
        <v>33</v>
      </c>
      <c r="B32" s="25"/>
      <c r="C32" s="25"/>
    </row>
    <row r="33" spans="1:3" ht="14.25">
      <c r="A33" s="19" t="s">
        <v>17</v>
      </c>
      <c r="B33" s="25">
        <v>4010396</v>
      </c>
      <c r="C33" s="25">
        <v>3298751</v>
      </c>
    </row>
    <row r="34" spans="1:3" ht="14.25">
      <c r="A34" s="19" t="s">
        <v>18</v>
      </c>
      <c r="B34" s="25">
        <v>4236336</v>
      </c>
      <c r="C34" s="25">
        <v>4236336</v>
      </c>
    </row>
    <row r="35" spans="1:3" ht="16.5">
      <c r="A35" s="19" t="s">
        <v>34</v>
      </c>
      <c r="B35" s="26">
        <v>921722</v>
      </c>
      <c r="C35" s="26">
        <v>926287</v>
      </c>
    </row>
    <row r="36" spans="1:3" ht="15">
      <c r="A36" s="21" t="s">
        <v>35</v>
      </c>
      <c r="B36" s="25">
        <f>SUM(B33:B35)</f>
        <v>9168454</v>
      </c>
      <c r="C36" s="25">
        <f>SUM(C33:C35)</f>
        <v>8461374</v>
      </c>
    </row>
    <row r="37" spans="1:3" ht="14.25">
      <c r="A37" s="19"/>
      <c r="B37" s="25"/>
      <c r="C37" s="25"/>
    </row>
    <row r="38" spans="1:3" ht="16.5">
      <c r="A38" s="21" t="s">
        <v>36</v>
      </c>
      <c r="B38" s="28">
        <f>B29+B36</f>
        <v>219779159</v>
      </c>
      <c r="C38" s="28">
        <f>C29+C36</f>
        <v>142666260</v>
      </c>
    </row>
    <row r="39" spans="1:3" ht="15" thickBot="1">
      <c r="A39" s="22"/>
      <c r="B39" s="27" t="s">
        <v>31</v>
      </c>
      <c r="C39" s="27" t="s">
        <v>31</v>
      </c>
    </row>
    <row r="40" spans="2:3" ht="14.25">
      <c r="B40" s="17" t="s">
        <v>31</v>
      </c>
      <c r="C40" s="17" t="s">
        <v>31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Vela, Rosie</dc:creator>
  <cp:keywords/>
  <dc:description/>
  <cp:lastModifiedBy>Stephens, John</cp:lastModifiedBy>
  <cp:lastPrinted>2013-09-23T15:39:19Z</cp:lastPrinted>
  <dcterms:created xsi:type="dcterms:W3CDTF">1996-10-14T23:33:28Z</dcterms:created>
  <dcterms:modified xsi:type="dcterms:W3CDTF">2013-09-25T21:15:15Z</dcterms:modified>
  <cp:category/>
  <cp:version/>
  <cp:contentType/>
  <cp:contentStatus/>
</cp:coreProperties>
</file>